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Лист1!$A$1:$AW$29</definedName>
  </definedNames>
  <calcPr calcId="145621"/>
</workbook>
</file>

<file path=xl/calcChain.xml><?xml version="1.0" encoding="utf-8"?>
<calcChain xmlns="http://schemas.openxmlformats.org/spreadsheetml/2006/main">
  <c r="AN21" i="1" l="1"/>
  <c r="AO21" i="1"/>
  <c r="AN22" i="1"/>
  <c r="AO22" i="1"/>
  <c r="AN23" i="1"/>
  <c r="AO23" i="1"/>
  <c r="AN24" i="1"/>
  <c r="AO24" i="1"/>
  <c r="AJ21" i="1"/>
  <c r="AJ22" i="1" s="1"/>
  <c r="AJ24" i="1" s="1"/>
  <c r="AJ23" i="1"/>
  <c r="AZ25" i="1"/>
  <c r="AV23" i="1"/>
  <c r="AU23" i="1"/>
  <c r="AT23" i="1"/>
  <c r="AS23" i="1"/>
  <c r="AR23" i="1"/>
  <c r="AQ23" i="1"/>
  <c r="AP23" i="1"/>
  <c r="AM23" i="1"/>
  <c r="AL23" i="1"/>
  <c r="AK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P23" i="1"/>
  <c r="O23" i="1"/>
  <c r="N23" i="1"/>
  <c r="M23" i="1"/>
  <c r="L23" i="1"/>
  <c r="AV21" i="1"/>
  <c r="AV22" i="1" s="1"/>
  <c r="AV24" i="1" s="1"/>
  <c r="AU21" i="1"/>
  <c r="AU22" i="1" s="1"/>
  <c r="AT21" i="1"/>
  <c r="AT22" i="1" s="1"/>
  <c r="AT24" i="1" s="1"/>
  <c r="AS21" i="1"/>
  <c r="AS22" i="1" s="1"/>
  <c r="AR21" i="1"/>
  <c r="AR22" i="1" s="1"/>
  <c r="AR24" i="1" s="1"/>
  <c r="AQ21" i="1"/>
  <c r="AQ22" i="1" s="1"/>
  <c r="AP21" i="1"/>
  <c r="AP22" i="1" s="1"/>
  <c r="AP24" i="1" s="1"/>
  <c r="AM21" i="1"/>
  <c r="AM22" i="1" s="1"/>
  <c r="AL21" i="1"/>
  <c r="AL22" i="1" s="1"/>
  <c r="AL24" i="1" s="1"/>
  <c r="AK21" i="1"/>
  <c r="AK22" i="1" s="1"/>
  <c r="AI21" i="1"/>
  <c r="AI22" i="1" s="1"/>
  <c r="AI24" i="1" s="1"/>
  <c r="AH21" i="1"/>
  <c r="AH22" i="1" s="1"/>
  <c r="AG21" i="1"/>
  <c r="AG22" i="1" s="1"/>
  <c r="AG24" i="1" s="1"/>
  <c r="AF21" i="1"/>
  <c r="AF22" i="1" s="1"/>
  <c r="AE21" i="1"/>
  <c r="AE22" i="1" s="1"/>
  <c r="AE24" i="1" s="1"/>
  <c r="AD21" i="1"/>
  <c r="AD22" i="1" s="1"/>
  <c r="AC21" i="1"/>
  <c r="AC22" i="1" s="1"/>
  <c r="AC24" i="1" s="1"/>
  <c r="AB21" i="1"/>
  <c r="AB22" i="1" s="1"/>
  <c r="AA21" i="1"/>
  <c r="AA22" i="1" s="1"/>
  <c r="AA24" i="1" s="1"/>
  <c r="Z21" i="1"/>
  <c r="Z22" i="1" s="1"/>
  <c r="Y21" i="1"/>
  <c r="Y22" i="1" s="1"/>
  <c r="Y24" i="1" s="1"/>
  <c r="X21" i="1"/>
  <c r="X22" i="1" s="1"/>
  <c r="W21" i="1"/>
  <c r="W22" i="1" s="1"/>
  <c r="W24" i="1" s="1"/>
  <c r="V21" i="1"/>
  <c r="V22" i="1" s="1"/>
  <c r="U21" i="1"/>
  <c r="U22" i="1" s="1"/>
  <c r="U24" i="1" s="1"/>
  <c r="T21" i="1"/>
  <c r="T22" i="1" s="1"/>
  <c r="S21" i="1"/>
  <c r="S22" i="1" s="1"/>
  <c r="S24" i="1" s="1"/>
  <c r="R21" i="1"/>
  <c r="R22" i="1" s="1"/>
  <c r="P21" i="1"/>
  <c r="P22" i="1" s="1"/>
  <c r="P24" i="1" s="1"/>
  <c r="O21" i="1"/>
  <c r="O22" i="1" s="1"/>
  <c r="O24" i="1" s="1"/>
  <c r="N21" i="1"/>
  <c r="N22" i="1" s="1"/>
  <c r="N24" i="1" s="1"/>
  <c r="M21" i="1"/>
  <c r="M22" i="1" s="1"/>
  <c r="M24" i="1" s="1"/>
  <c r="L21" i="1"/>
  <c r="L22" i="1" s="1"/>
  <c r="L24" i="1" s="1"/>
  <c r="J21" i="1"/>
  <c r="I21" i="1"/>
  <c r="H21" i="1"/>
  <c r="G21" i="1"/>
  <c r="F21" i="1"/>
  <c r="F23" i="1" s="1"/>
  <c r="E16" i="1"/>
  <c r="E15" i="1"/>
  <c r="E14" i="1"/>
  <c r="E13" i="1"/>
  <c r="E12" i="1"/>
  <c r="E10" i="1"/>
  <c r="E9" i="1"/>
  <c r="E21" i="1" l="1"/>
  <c r="R24" i="1"/>
  <c r="T24" i="1"/>
  <c r="V24" i="1"/>
  <c r="X24" i="1"/>
  <c r="Z24" i="1"/>
  <c r="AB24" i="1"/>
  <c r="AD24" i="1"/>
  <c r="AF24" i="1"/>
  <c r="AH24" i="1"/>
  <c r="AK24" i="1"/>
  <c r="AM24" i="1"/>
  <c r="AQ24" i="1"/>
  <c r="AS24" i="1"/>
  <c r="AU24" i="1"/>
  <c r="AW25" i="1" l="1"/>
</calcChain>
</file>

<file path=xl/sharedStrings.xml><?xml version="1.0" encoding="utf-8"?>
<sst xmlns="http://schemas.openxmlformats.org/spreadsheetml/2006/main" count="79" uniqueCount="78">
  <si>
    <t>на</t>
  </si>
  <si>
    <t>Количество довольствующихся</t>
  </si>
  <si>
    <t>количетсов уч-ся</t>
  </si>
  <si>
    <t>Меню</t>
  </si>
  <si>
    <t>пищевая ценность</t>
  </si>
  <si>
    <t>Наименование продуктов питания</t>
  </si>
  <si>
    <t>Выход 
блюда</t>
  </si>
  <si>
    <t>Цнеа</t>
  </si>
  <si>
    <t>Калорийность</t>
  </si>
  <si>
    <t>Белки</t>
  </si>
  <si>
    <t>Жиры</t>
  </si>
  <si>
    <t>Углеводы</t>
  </si>
  <si>
    <t>банан</t>
  </si>
  <si>
    <t>булка</t>
  </si>
  <si>
    <t>виноград</t>
  </si>
  <si>
    <t>горох 
(рас)</t>
  </si>
  <si>
    <t>говядина</t>
  </si>
  <si>
    <t>горох(б)</t>
  </si>
  <si>
    <t>горох(рас)</t>
  </si>
  <si>
    <t>гречка</t>
  </si>
  <si>
    <t>Йогурт</t>
  </si>
  <si>
    <t>капуста</t>
  </si>
  <si>
    <t>картофель</t>
  </si>
  <si>
    <t>Какао</t>
  </si>
  <si>
    <t>кукуруза(Б)</t>
  </si>
  <si>
    <t>Курица</t>
  </si>
  <si>
    <t>лук</t>
  </si>
  <si>
    <t>Макароны</t>
  </si>
  <si>
    <t>Масло 
подсолнечное</t>
  </si>
  <si>
    <t>масло
 оливковое</t>
  </si>
  <si>
    <t>масло
 сливочное</t>
  </si>
  <si>
    <t>молоко</t>
  </si>
  <si>
    <t>морковь</t>
  </si>
  <si>
    <t>рис</t>
  </si>
  <si>
    <t>сахар</t>
  </si>
  <si>
    <t>соль</t>
  </si>
  <si>
    <t>помидор</t>
  </si>
  <si>
    <t>огурцы</t>
  </si>
  <si>
    <t>хлеб</t>
  </si>
  <si>
    <t>Фарш(г)</t>
  </si>
  <si>
    <t>чай</t>
  </si>
  <si>
    <t>яйцо</t>
  </si>
  <si>
    <t>Яблоки</t>
  </si>
  <si>
    <t>Прием пищи</t>
  </si>
  <si>
    <t>Раздел</t>
  </si>
  <si>
    <t>№ рец.</t>
  </si>
  <si>
    <t>Блюдо</t>
  </si>
  <si>
    <t>Количество продуктов питания на 1 человека в граммах</t>
  </si>
  <si>
    <t>Обед</t>
  </si>
  <si>
    <t>закуска</t>
  </si>
  <si>
    <t>Яйца вареные</t>
  </si>
  <si>
    <t>1 блюдо</t>
  </si>
  <si>
    <t>Борщ</t>
  </si>
  <si>
    <t>2 блюдо</t>
  </si>
  <si>
    <t>Макаронные изделия отварные с мясом</t>
  </si>
  <si>
    <t>гарнир</t>
  </si>
  <si>
    <t>сладкое</t>
  </si>
  <si>
    <t>хлеб бел.</t>
  </si>
  <si>
    <t>хлеб пщеничный</t>
  </si>
  <si>
    <t>хлеб черн.</t>
  </si>
  <si>
    <t>гор.напиток</t>
  </si>
  <si>
    <t>Компот из сухофрокутов</t>
  </si>
  <si>
    <t>салат</t>
  </si>
  <si>
    <t xml:space="preserve">Итого на человека </t>
  </si>
  <si>
    <t>На общее число (гр)</t>
  </si>
  <si>
    <t>Цена (руб. за гр. или шт.)</t>
  </si>
  <si>
    <t>На сумму (руб)</t>
  </si>
  <si>
    <t>ИТОГО</t>
  </si>
  <si>
    <t>цена за кг</t>
  </si>
  <si>
    <t>булочка</t>
  </si>
  <si>
    <t>печенье</t>
  </si>
  <si>
    <t>Сок натур</t>
  </si>
  <si>
    <t>Томат</t>
  </si>
  <si>
    <t>Сухофрукт</t>
  </si>
  <si>
    <t>Меню  питания учащихся 1-4 классов МКОУ " Чиркатинская СОШ" Гумбетовского района  РД</t>
  </si>
  <si>
    <t>Утверждаю: руководитель ЧСОШ
_____________/Магомедов М.А</t>
  </si>
  <si>
    <t>Выдал кладовщик: _____________________/Султанмагомедов С.С.</t>
  </si>
  <si>
    <t>Приняла повар:_____________________/Алиева Х.С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</si>
</sst>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/>
    <xf numFmtId="0" fontId="5" fillId="0" borderId="0" xfId="0" applyFont="1" applyAlignment="1"/>
    <xf numFmtId="14" fontId="5" fillId="0" borderId="0" xfId="0" applyNumberFormat="1" applyFont="1" applyAlignme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7" fillId="4" borderId="2" xfId="0" applyFont="1" applyFill="1" applyBorder="1" applyAlignment="1">
      <alignment textRotation="90"/>
    </xf>
    <xf numFmtId="0" fontId="7" fillId="4" borderId="2" xfId="0" applyFont="1" applyFill="1" applyBorder="1" applyAlignment="1">
      <alignment textRotation="90" wrapText="1"/>
    </xf>
    <xf numFmtId="0" fontId="1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9" fillId="0" borderId="9" xfId="0" applyFont="1" applyBorder="1"/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wrapText="1"/>
    </xf>
    <xf numFmtId="0" fontId="1" fillId="5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wrapText="1"/>
    </xf>
    <xf numFmtId="0" fontId="8" fillId="0" borderId="2" xfId="0" applyFont="1" applyBorder="1"/>
    <xf numFmtId="0" fontId="0" fillId="0" borderId="0" xfId="0" applyBorder="1"/>
    <xf numFmtId="0" fontId="9" fillId="0" borderId="2" xfId="0" applyFont="1" applyBorder="1"/>
    <xf numFmtId="0" fontId="1" fillId="5" borderId="2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8" fillId="0" borderId="0" xfId="0" applyFont="1" applyBorder="1"/>
    <xf numFmtId="164" fontId="1" fillId="5" borderId="2" xfId="0" applyNumberFormat="1" applyFont="1" applyFill="1" applyBorder="1" applyAlignment="1">
      <alignment horizontal="center" wrapText="1"/>
    </xf>
    <xf numFmtId="1" fontId="8" fillId="0" borderId="2" xfId="0" applyNumberFormat="1" applyFont="1" applyBorder="1"/>
    <xf numFmtId="164" fontId="8" fillId="0" borderId="2" xfId="0" applyNumberFormat="1" applyFont="1" applyBorder="1"/>
    <xf numFmtId="0" fontId="1" fillId="3" borderId="2" xfId="0" applyFont="1" applyFill="1" applyBorder="1"/>
    <xf numFmtId="0" fontId="0" fillId="5" borderId="2" xfId="0" applyFill="1" applyBorder="1"/>
    <xf numFmtId="0" fontId="9" fillId="0" borderId="2" xfId="0" applyFont="1" applyBorder="1" applyProtection="1">
      <protection locked="0"/>
    </xf>
    <xf numFmtId="0" fontId="1" fillId="5" borderId="2" xfId="0" applyFont="1" applyFill="1" applyBorder="1"/>
    <xf numFmtId="0" fontId="1" fillId="0" borderId="2" xfId="0" applyFont="1" applyBorder="1" applyAlignment="1">
      <alignment horizontal="center"/>
    </xf>
    <xf numFmtId="0" fontId="8" fillId="6" borderId="2" xfId="0" applyFont="1" applyFill="1" applyBorder="1"/>
    <xf numFmtId="1" fontId="4" fillId="6" borderId="2" xfId="0" applyNumberFormat="1" applyFont="1" applyFill="1" applyBorder="1" applyAlignment="1">
      <alignment horizontal="center"/>
    </xf>
    <xf numFmtId="164" fontId="4" fillId="6" borderId="2" xfId="0" applyNumberFormat="1" applyFont="1" applyFill="1" applyBorder="1" applyAlignment="1">
      <alignment horizontal="center"/>
    </xf>
    <xf numFmtId="0" fontId="8" fillId="3" borderId="2" xfId="0" applyFont="1" applyFill="1" applyBorder="1"/>
    <xf numFmtId="0" fontId="8" fillId="6" borderId="0" xfId="0" applyFont="1" applyFill="1"/>
    <xf numFmtId="0" fontId="1" fillId="2" borderId="2" xfId="0" applyFont="1" applyFill="1" applyBorder="1"/>
    <xf numFmtId="0" fontId="11" fillId="0" borderId="2" xfId="0" applyFont="1" applyBorder="1"/>
    <xf numFmtId="2" fontId="11" fillId="0" borderId="2" xfId="0" applyNumberFormat="1" applyFont="1" applyBorder="1"/>
    <xf numFmtId="1" fontId="1" fillId="2" borderId="2" xfId="0" applyNumberFormat="1" applyFont="1" applyFill="1" applyBorder="1"/>
    <xf numFmtId="0" fontId="1" fillId="0" borderId="2" xfId="0" applyFont="1" applyBorder="1" applyAlignment="1">
      <alignment wrapText="1"/>
    </xf>
    <xf numFmtId="0" fontId="8" fillId="2" borderId="2" xfId="0" applyFont="1" applyFill="1" applyBorder="1"/>
    <xf numFmtId="0" fontId="1" fillId="0" borderId="0" xfId="0" applyFont="1" applyBorder="1"/>
    <xf numFmtId="0" fontId="9" fillId="4" borderId="2" xfId="0" applyFont="1" applyFill="1" applyBorder="1"/>
    <xf numFmtId="0" fontId="9" fillId="4" borderId="2" xfId="0" applyFont="1" applyFill="1" applyBorder="1" applyAlignment="1">
      <alignment horizontal="center"/>
    </xf>
    <xf numFmtId="1" fontId="9" fillId="4" borderId="2" xfId="0" applyNumberFormat="1" applyFont="1" applyFill="1" applyBorder="1"/>
    <xf numFmtId="0" fontId="9" fillId="4" borderId="2" xfId="0" applyFont="1" applyFill="1" applyBorder="1" applyAlignment="1">
      <alignment wrapText="1"/>
    </xf>
    <xf numFmtId="0" fontId="11" fillId="0" borderId="0" xfId="0" applyFont="1"/>
    <xf numFmtId="164" fontId="1" fillId="2" borderId="2" xfId="0" applyNumberFormat="1" applyFont="1" applyFill="1" applyBorder="1"/>
    <xf numFmtId="1" fontId="1" fillId="0" borderId="5" xfId="0" applyNumberFormat="1" applyFont="1" applyBorder="1"/>
    <xf numFmtId="0" fontId="4" fillId="7" borderId="0" xfId="0" applyFont="1" applyFill="1" applyAlignment="1">
      <alignment horizontal="center"/>
    </xf>
    <xf numFmtId="0" fontId="4" fillId="0" borderId="0" xfId="0" applyFont="1" applyAlignment="1"/>
    <xf numFmtId="0" fontId="8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2"/>
  <sheetViews>
    <sheetView tabSelected="1" view="pageBreakPreview" zoomScale="50" zoomScaleNormal="50" zoomScaleSheetLayoutView="50" workbookViewId="0">
      <selection activeCell="BB11" sqref="BB11"/>
    </sheetView>
  </sheetViews>
  <sheetFormatPr defaultRowHeight="15" x14ac:dyDescent="0.25"/>
  <cols>
    <col min="1" max="1" width="17.42578125" customWidth="1"/>
    <col min="2" max="2" width="16.28515625" customWidth="1"/>
    <col min="3" max="3" width="11.140625" customWidth="1"/>
    <col min="4" max="4" width="34.28515625" customWidth="1"/>
    <col min="5" max="5" width="10.28515625" customWidth="1"/>
    <col min="6" max="6" width="12" customWidth="1"/>
    <col min="7" max="7" width="19.5703125" customWidth="1"/>
    <col min="8" max="8" width="7.85546875" customWidth="1"/>
    <col min="9" max="9" width="7.140625" customWidth="1"/>
    <col min="10" max="10" width="10.85546875" customWidth="1"/>
    <col min="11" max="11" width="7.28515625" customWidth="1"/>
    <col min="12" max="12" width="7" hidden="1" customWidth="1"/>
    <col min="13" max="13" width="6.5703125" hidden="1" customWidth="1"/>
    <col min="14" max="14" width="10.140625" hidden="1" customWidth="1"/>
    <col min="15" max="15" width="10" hidden="1" customWidth="1"/>
    <col min="16" max="16" width="10.140625" customWidth="1"/>
    <col min="17" max="17" width="10.140625" hidden="1" customWidth="1"/>
    <col min="18" max="18" width="10" customWidth="1"/>
    <col min="19" max="19" width="7.85546875" customWidth="1"/>
    <col min="20" max="22" width="7.85546875" hidden="1" customWidth="1"/>
    <col min="23" max="23" width="8.85546875" customWidth="1"/>
    <col min="24" max="24" width="9.7109375" customWidth="1"/>
    <col min="25" max="25" width="10.7109375" hidden="1" customWidth="1"/>
    <col min="26" max="26" width="11.5703125" customWidth="1"/>
    <col min="27" max="27" width="11.5703125" hidden="1" customWidth="1"/>
    <col min="28" max="28" width="11.5703125" customWidth="1"/>
    <col min="29" max="29" width="9.85546875" customWidth="1"/>
    <col min="30" max="30" width="9.140625" customWidth="1"/>
    <col min="31" max="31" width="11.5703125" hidden="1" customWidth="1"/>
    <col min="32" max="32" width="14" customWidth="1"/>
    <col min="33" max="33" width="13" hidden="1" customWidth="1"/>
    <col min="34" max="34" width="10.28515625" customWidth="1"/>
    <col min="35" max="35" width="11.28515625" customWidth="1"/>
    <col min="36" max="36" width="11.28515625" hidden="1" customWidth="1"/>
    <col min="37" max="37" width="10.5703125" hidden="1" customWidth="1"/>
    <col min="38" max="38" width="8" customWidth="1"/>
    <col min="39" max="39" width="8.28515625" customWidth="1"/>
    <col min="40" max="41" width="8.28515625" hidden="1" customWidth="1"/>
    <col min="42" max="43" width="6.7109375" hidden="1" customWidth="1"/>
    <col min="44" max="44" width="7.140625" customWidth="1"/>
    <col min="45" max="46" width="8.5703125" hidden="1" customWidth="1"/>
    <col min="47" max="47" width="8.140625" customWidth="1"/>
    <col min="48" max="48" width="9.5703125" hidden="1" customWidth="1"/>
    <col min="49" max="49" width="15.7109375" customWidth="1"/>
  </cols>
  <sheetData>
    <row r="1" spans="1:66" ht="24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AD1" s="70" t="s">
        <v>75</v>
      </c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</row>
    <row r="2" spans="1:66" ht="29.25" customHeight="1" x14ac:dyDescent="0.35">
      <c r="A2" s="69" t="s">
        <v>74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4"/>
      <c r="AB2" s="64"/>
      <c r="AC2" s="64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</row>
    <row r="3" spans="1:66" ht="30.75" customHeight="1" x14ac:dyDescent="0.4">
      <c r="A3" s="2" t="s">
        <v>0</v>
      </c>
      <c r="B3" s="72">
        <v>45416</v>
      </c>
      <c r="C3" s="73"/>
      <c r="D3" s="73"/>
      <c r="E3" s="3"/>
      <c r="F3" s="3"/>
      <c r="G3" s="3"/>
      <c r="H3" s="3"/>
      <c r="I3" s="3"/>
      <c r="J3" s="3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</row>
    <row r="4" spans="1:66" ht="33" customHeight="1" x14ac:dyDescent="0.35">
      <c r="A4" s="80" t="s">
        <v>1</v>
      </c>
      <c r="B4" s="80"/>
      <c r="C4" s="80"/>
      <c r="D4" s="80"/>
      <c r="E4" s="5"/>
      <c r="F4" s="5"/>
      <c r="G4" s="5"/>
      <c r="H4" s="80" t="s">
        <v>2</v>
      </c>
      <c r="I4" s="80"/>
      <c r="J4" s="80"/>
      <c r="K4" s="80"/>
      <c r="L4" s="6"/>
      <c r="M4" s="7"/>
      <c r="N4" s="7"/>
      <c r="O4" s="7"/>
      <c r="P4" s="63">
        <v>78</v>
      </c>
      <c r="Q4" s="8"/>
      <c r="R4" s="7"/>
      <c r="S4" s="7"/>
      <c r="T4" s="7"/>
      <c r="U4" s="7"/>
      <c r="V4" s="7"/>
      <c r="W4" s="7"/>
      <c r="X4" s="7"/>
    </row>
    <row r="5" spans="1:66" ht="29.25" customHeight="1" thickBot="1" x14ac:dyDescent="0.45">
      <c r="A5" s="74" t="s">
        <v>3</v>
      </c>
      <c r="B5" s="74"/>
      <c r="C5" s="74"/>
      <c r="D5" s="74"/>
      <c r="E5" s="9"/>
      <c r="F5" s="9">
        <v>73.680000000000007</v>
      </c>
      <c r="G5" s="9"/>
      <c r="H5" s="75" t="s">
        <v>4</v>
      </c>
      <c r="I5" s="76"/>
      <c r="J5" s="77"/>
      <c r="K5" s="10"/>
      <c r="L5" s="78" t="s">
        <v>5</v>
      </c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</row>
    <row r="6" spans="1:66" ht="130.5" customHeight="1" x14ac:dyDescent="0.3">
      <c r="A6" s="74"/>
      <c r="B6" s="74"/>
      <c r="C6" s="74"/>
      <c r="D6" s="74"/>
      <c r="E6" s="11" t="s">
        <v>6</v>
      </c>
      <c r="F6" s="11" t="s">
        <v>7</v>
      </c>
      <c r="G6" s="11" t="s">
        <v>8</v>
      </c>
      <c r="H6" s="12" t="s">
        <v>9</v>
      </c>
      <c r="I6" s="12" t="s">
        <v>10</v>
      </c>
      <c r="J6" s="13" t="s">
        <v>11</v>
      </c>
      <c r="K6" s="14"/>
      <c r="L6" s="15" t="s">
        <v>12</v>
      </c>
      <c r="M6" s="15" t="s">
        <v>13</v>
      </c>
      <c r="N6" s="15" t="s">
        <v>14</v>
      </c>
      <c r="O6" s="16" t="s">
        <v>15</v>
      </c>
      <c r="P6" s="17" t="s">
        <v>12</v>
      </c>
      <c r="Q6" s="17" t="s">
        <v>69</v>
      </c>
      <c r="R6" s="17" t="s">
        <v>16</v>
      </c>
      <c r="S6" s="17" t="s">
        <v>17</v>
      </c>
      <c r="T6" s="17" t="s">
        <v>18</v>
      </c>
      <c r="U6" s="17" t="s">
        <v>19</v>
      </c>
      <c r="V6" s="17" t="s">
        <v>20</v>
      </c>
      <c r="W6" s="17" t="s">
        <v>21</v>
      </c>
      <c r="X6" s="17" t="s">
        <v>22</v>
      </c>
      <c r="Y6" s="17" t="s">
        <v>23</v>
      </c>
      <c r="Z6" s="17" t="s">
        <v>24</v>
      </c>
      <c r="AA6" s="17" t="s">
        <v>25</v>
      </c>
      <c r="AB6" s="17" t="s">
        <v>73</v>
      </c>
      <c r="AC6" s="17" t="s">
        <v>26</v>
      </c>
      <c r="AD6" s="17" t="s">
        <v>27</v>
      </c>
      <c r="AE6" s="18" t="s">
        <v>28</v>
      </c>
      <c r="AF6" s="18" t="s">
        <v>29</v>
      </c>
      <c r="AG6" s="18" t="s">
        <v>30</v>
      </c>
      <c r="AH6" s="17" t="s">
        <v>31</v>
      </c>
      <c r="AI6" s="17" t="s">
        <v>32</v>
      </c>
      <c r="AJ6" s="17" t="s">
        <v>70</v>
      </c>
      <c r="AK6" s="17" t="s">
        <v>33</v>
      </c>
      <c r="AL6" s="17" t="s">
        <v>34</v>
      </c>
      <c r="AM6" s="17" t="s">
        <v>35</v>
      </c>
      <c r="AN6" s="17" t="s">
        <v>71</v>
      </c>
      <c r="AO6" s="17" t="s">
        <v>72</v>
      </c>
      <c r="AP6" s="17" t="s">
        <v>36</v>
      </c>
      <c r="AQ6" s="17" t="s">
        <v>37</v>
      </c>
      <c r="AR6" s="17" t="s">
        <v>38</v>
      </c>
      <c r="AS6" s="17" t="s">
        <v>39</v>
      </c>
      <c r="AT6" s="17" t="s">
        <v>40</v>
      </c>
      <c r="AU6" s="17" t="s">
        <v>41</v>
      </c>
      <c r="AV6" s="17" t="s">
        <v>42</v>
      </c>
    </row>
    <row r="7" spans="1:66" ht="33.75" customHeight="1" x14ac:dyDescent="0.3">
      <c r="A7" s="19" t="s">
        <v>43</v>
      </c>
      <c r="B7" s="19" t="s">
        <v>44</v>
      </c>
      <c r="C7" s="19" t="s">
        <v>45</v>
      </c>
      <c r="D7" s="20" t="s">
        <v>46</v>
      </c>
      <c r="E7" s="21"/>
      <c r="F7" s="21"/>
      <c r="G7" s="21"/>
      <c r="H7" s="21"/>
      <c r="I7" s="21"/>
      <c r="J7" s="21"/>
      <c r="K7" s="22"/>
      <c r="L7" s="65" t="s">
        <v>47</v>
      </c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</row>
    <row r="8" spans="1:66" ht="23.25" x14ac:dyDescent="0.35">
      <c r="A8" s="66" t="s">
        <v>48</v>
      </c>
      <c r="B8" s="23" t="s">
        <v>49</v>
      </c>
      <c r="C8" s="24">
        <v>213</v>
      </c>
      <c r="D8" s="25" t="s">
        <v>50</v>
      </c>
      <c r="E8" s="26">
        <v>213</v>
      </c>
      <c r="F8" s="26">
        <v>17</v>
      </c>
      <c r="G8" s="26">
        <v>63</v>
      </c>
      <c r="H8" s="25">
        <v>5</v>
      </c>
      <c r="I8" s="25">
        <v>5</v>
      </c>
      <c r="J8" s="25">
        <v>0</v>
      </c>
      <c r="K8" s="27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>
        <v>1</v>
      </c>
      <c r="AV8" s="28"/>
      <c r="AW8" s="29"/>
      <c r="AX8" s="29"/>
    </row>
    <row r="9" spans="1:66" ht="29.25" customHeight="1" x14ac:dyDescent="0.35">
      <c r="A9" s="67"/>
      <c r="B9" s="30" t="s">
        <v>51</v>
      </c>
      <c r="C9" s="24">
        <v>2001</v>
      </c>
      <c r="D9" s="31" t="s">
        <v>52</v>
      </c>
      <c r="E9" s="26">
        <f t="shared" ref="E9:E10" si="0">SUM(P9:AV9)</f>
        <v>240</v>
      </c>
      <c r="F9" s="32">
        <v>24.7</v>
      </c>
      <c r="G9" s="32">
        <v>110</v>
      </c>
      <c r="H9" s="33">
        <v>2</v>
      </c>
      <c r="I9" s="33">
        <v>4</v>
      </c>
      <c r="J9" s="33">
        <v>12</v>
      </c>
      <c r="K9" s="34"/>
      <c r="L9" s="28"/>
      <c r="M9" s="28"/>
      <c r="N9" s="28"/>
      <c r="O9" s="28"/>
      <c r="P9" s="28"/>
      <c r="Q9" s="28"/>
      <c r="R9" s="28">
        <v>32</v>
      </c>
      <c r="S9" s="28"/>
      <c r="T9" s="28"/>
      <c r="U9" s="28"/>
      <c r="V9" s="28"/>
      <c r="W9" s="28">
        <v>90</v>
      </c>
      <c r="X9" s="28">
        <v>81</v>
      </c>
      <c r="Y9" s="28"/>
      <c r="Z9" s="28"/>
      <c r="AA9" s="28"/>
      <c r="AB9" s="28"/>
      <c r="AC9" s="28">
        <v>15</v>
      </c>
      <c r="AD9" s="28"/>
      <c r="AE9" s="28"/>
      <c r="AF9" s="28"/>
      <c r="AG9" s="28"/>
      <c r="AH9" s="28"/>
      <c r="AI9" s="28">
        <v>20</v>
      </c>
      <c r="AJ9" s="28"/>
      <c r="AK9" s="28"/>
      <c r="AL9" s="28"/>
      <c r="AM9" s="28">
        <v>2</v>
      </c>
      <c r="AN9" s="28"/>
      <c r="AO9" s="28"/>
      <c r="AP9" s="28"/>
      <c r="AQ9" s="28"/>
      <c r="AR9" s="28"/>
      <c r="AS9" s="28"/>
      <c r="AT9" s="28"/>
      <c r="AU9" s="28"/>
      <c r="AV9" s="28"/>
      <c r="AW9" s="35"/>
      <c r="AX9" s="29"/>
    </row>
    <row r="10" spans="1:66" ht="38.25" x14ac:dyDescent="0.35">
      <c r="A10" s="67"/>
      <c r="B10" s="30" t="s">
        <v>53</v>
      </c>
      <c r="C10" s="24">
        <v>177</v>
      </c>
      <c r="D10" s="25" t="s">
        <v>54</v>
      </c>
      <c r="E10" s="26">
        <f t="shared" si="0"/>
        <v>122</v>
      </c>
      <c r="F10" s="26">
        <v>18.899999999999999</v>
      </c>
      <c r="G10" s="26">
        <v>213</v>
      </c>
      <c r="H10" s="25">
        <v>5</v>
      </c>
      <c r="I10" s="25">
        <v>9</v>
      </c>
      <c r="J10" s="25">
        <v>30</v>
      </c>
      <c r="K10" s="27"/>
      <c r="L10" s="28"/>
      <c r="M10" s="28"/>
      <c r="N10" s="28"/>
      <c r="O10" s="28"/>
      <c r="P10" s="28"/>
      <c r="Q10" s="28"/>
      <c r="R10" s="28">
        <v>20</v>
      </c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>
        <v>80</v>
      </c>
      <c r="AE10" s="28"/>
      <c r="AF10" s="28"/>
      <c r="AG10" s="28"/>
      <c r="AH10" s="28">
        <v>20</v>
      </c>
      <c r="AI10" s="28"/>
      <c r="AJ10" s="28"/>
      <c r="AK10" s="28"/>
      <c r="AL10" s="28"/>
      <c r="AM10" s="28">
        <v>2</v>
      </c>
      <c r="AN10" s="28"/>
      <c r="AO10" s="28"/>
      <c r="AP10" s="28"/>
      <c r="AQ10" s="28"/>
      <c r="AR10" s="28"/>
      <c r="AS10" s="28"/>
      <c r="AT10" s="28"/>
      <c r="AU10" s="28"/>
      <c r="AV10" s="28"/>
      <c r="AW10" s="29"/>
      <c r="AX10" s="29"/>
    </row>
    <row r="11" spans="1:66" ht="23.25" x14ac:dyDescent="0.35">
      <c r="A11" s="67"/>
      <c r="B11" s="30" t="s">
        <v>55</v>
      </c>
      <c r="C11" s="24"/>
      <c r="D11" s="25"/>
      <c r="E11" s="26"/>
      <c r="F11" s="36"/>
      <c r="G11" s="26"/>
      <c r="H11" s="25"/>
      <c r="I11" s="25"/>
      <c r="J11" s="25"/>
      <c r="K11" s="27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37"/>
      <c r="AD11" s="28"/>
      <c r="AE11" s="28"/>
      <c r="AF11" s="28"/>
      <c r="AG11" s="28"/>
      <c r="AH11" s="3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</row>
    <row r="12" spans="1:66" ht="23.25" x14ac:dyDescent="0.35">
      <c r="A12" s="67"/>
      <c r="B12" s="30" t="s">
        <v>56</v>
      </c>
      <c r="C12" s="24"/>
      <c r="D12" s="25"/>
      <c r="E12" s="26">
        <f>SUM(P12:AV12)</f>
        <v>0</v>
      </c>
      <c r="F12" s="26"/>
      <c r="G12" s="26"/>
      <c r="H12" s="25"/>
      <c r="I12" s="25"/>
      <c r="J12" s="25"/>
      <c r="K12" s="27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37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1:66" ht="23.25" x14ac:dyDescent="0.35">
      <c r="A13" s="67"/>
      <c r="B13" s="30" t="s">
        <v>57</v>
      </c>
      <c r="C13" s="24">
        <v>1</v>
      </c>
      <c r="D13" s="25" t="s">
        <v>58</v>
      </c>
      <c r="E13" s="26">
        <f>SUM(P13:AV13)</f>
        <v>40</v>
      </c>
      <c r="F13" s="26">
        <v>2</v>
      </c>
      <c r="G13" s="26">
        <v>80</v>
      </c>
      <c r="H13" s="25">
        <v>2</v>
      </c>
      <c r="I13" s="25">
        <v>0</v>
      </c>
      <c r="J13" s="25">
        <v>14</v>
      </c>
      <c r="K13" s="39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37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>
        <v>40</v>
      </c>
      <c r="AS13" s="28"/>
      <c r="AT13" s="28"/>
      <c r="AU13" s="28"/>
      <c r="AV13" s="28"/>
    </row>
    <row r="14" spans="1:66" ht="24" customHeight="1" x14ac:dyDescent="0.35">
      <c r="A14" s="67"/>
      <c r="B14" s="30" t="s">
        <v>59</v>
      </c>
      <c r="C14" s="24"/>
      <c r="D14" s="40"/>
      <c r="E14" s="26">
        <f>SUM(P14:AV14)</f>
        <v>0</v>
      </c>
      <c r="F14" s="40"/>
      <c r="G14" s="40"/>
      <c r="H14" s="40"/>
      <c r="I14" s="40"/>
      <c r="J14" s="40"/>
      <c r="K14" s="27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</row>
    <row r="15" spans="1:66" ht="23.25" x14ac:dyDescent="0.35">
      <c r="A15" s="67"/>
      <c r="B15" s="41" t="s">
        <v>60</v>
      </c>
      <c r="C15" s="24">
        <v>376</v>
      </c>
      <c r="D15" s="42" t="s">
        <v>61</v>
      </c>
      <c r="E15" s="26">
        <f>SUM(P15:AV15)</f>
        <v>32</v>
      </c>
      <c r="F15" s="24">
        <v>5.8</v>
      </c>
      <c r="G15" s="42">
        <v>82</v>
      </c>
      <c r="H15" s="42">
        <v>0.4</v>
      </c>
      <c r="I15" s="42">
        <v>0.3</v>
      </c>
      <c r="J15" s="42">
        <v>10</v>
      </c>
      <c r="K15" s="39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>
        <v>12</v>
      </c>
      <c r="AC15" s="28"/>
      <c r="AD15" s="28"/>
      <c r="AE15" s="28"/>
      <c r="AF15" s="28"/>
      <c r="AG15" s="28"/>
      <c r="AH15" s="28"/>
      <c r="AI15" s="28"/>
      <c r="AJ15" s="28"/>
      <c r="AK15" s="28"/>
      <c r="AL15" s="28">
        <v>20</v>
      </c>
      <c r="AM15" s="28"/>
      <c r="AN15" s="28"/>
      <c r="AO15" s="28"/>
      <c r="AP15" s="28"/>
      <c r="AQ15" s="28"/>
      <c r="AR15" s="28"/>
      <c r="AS15" s="28"/>
      <c r="AT15" s="28"/>
      <c r="AU15" s="28"/>
      <c r="AV15" s="28"/>
    </row>
    <row r="16" spans="1:66" ht="23.25" x14ac:dyDescent="0.35">
      <c r="A16" s="67"/>
      <c r="B16" s="43"/>
      <c r="C16" s="24">
        <v>20.010000000000002</v>
      </c>
      <c r="D16" s="25" t="s">
        <v>62</v>
      </c>
      <c r="E16" s="26">
        <f>SUM(P16:AV16)</f>
        <v>125.84400000000001</v>
      </c>
      <c r="F16" s="36">
        <v>5.27</v>
      </c>
      <c r="G16" s="26">
        <v>52</v>
      </c>
      <c r="H16" s="25">
        <v>1</v>
      </c>
      <c r="I16" s="25">
        <v>5</v>
      </c>
      <c r="J16" s="25">
        <v>5</v>
      </c>
      <c r="K16" s="27"/>
      <c r="L16" s="28"/>
      <c r="M16" s="28"/>
      <c r="N16" s="28"/>
      <c r="O16" s="28"/>
      <c r="P16" s="28"/>
      <c r="Q16" s="28"/>
      <c r="R16" s="28"/>
      <c r="S16" s="38">
        <v>20.643999999999998</v>
      </c>
      <c r="T16" s="28"/>
      <c r="U16" s="28"/>
      <c r="V16" s="28"/>
      <c r="W16" s="28">
        <v>30</v>
      </c>
      <c r="X16" s="28"/>
      <c r="Y16" s="28"/>
      <c r="Z16" s="28">
        <v>10</v>
      </c>
      <c r="AA16" s="28"/>
      <c r="AB16" s="28"/>
      <c r="AC16" s="37">
        <v>50</v>
      </c>
      <c r="AD16" s="28"/>
      <c r="AE16" s="28"/>
      <c r="AF16" s="28">
        <v>3</v>
      </c>
      <c r="AG16" s="28"/>
      <c r="AH16" s="38"/>
      <c r="AI16" s="28">
        <v>10</v>
      </c>
      <c r="AJ16" s="28"/>
      <c r="AK16" s="28"/>
      <c r="AL16" s="28"/>
      <c r="AM16" s="28">
        <v>2.2000000000000002</v>
      </c>
      <c r="AN16" s="28"/>
      <c r="AO16" s="28"/>
      <c r="AP16" s="28"/>
      <c r="AQ16" s="28"/>
      <c r="AR16" s="28"/>
      <c r="AS16" s="28"/>
      <c r="AT16" s="28"/>
      <c r="AU16" s="28"/>
      <c r="AV16" s="28"/>
    </row>
    <row r="17" spans="1:52" ht="23.25" x14ac:dyDescent="0.35">
      <c r="A17" s="67"/>
      <c r="B17" s="43"/>
      <c r="C17" s="43"/>
      <c r="D17" s="19"/>
      <c r="E17" s="19"/>
      <c r="F17" s="19"/>
      <c r="G17" s="19"/>
      <c r="H17" s="19"/>
      <c r="I17" s="19"/>
      <c r="J17" s="19"/>
      <c r="K17" s="39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</row>
    <row r="18" spans="1:52" ht="23.25" x14ac:dyDescent="0.35">
      <c r="A18" s="67"/>
      <c r="B18" s="43"/>
      <c r="C18" s="43"/>
      <c r="D18" s="19"/>
      <c r="E18" s="19"/>
      <c r="F18" s="19"/>
      <c r="G18" s="19"/>
      <c r="H18" s="19"/>
      <c r="I18" s="19"/>
      <c r="J18" s="19"/>
      <c r="K18" s="39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</row>
    <row r="19" spans="1:52" ht="23.25" x14ac:dyDescent="0.35">
      <c r="A19" s="67"/>
      <c r="B19" s="43"/>
      <c r="C19" s="43"/>
      <c r="D19" s="19"/>
      <c r="E19" s="19"/>
      <c r="F19" s="19"/>
      <c r="G19" s="19"/>
      <c r="H19" s="19"/>
      <c r="I19" s="19"/>
      <c r="J19" s="19"/>
      <c r="K19" s="39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</row>
    <row r="20" spans="1:52" ht="24.95" customHeight="1" x14ac:dyDescent="0.35">
      <c r="A20" s="68"/>
      <c r="B20" s="43"/>
      <c r="C20" s="43"/>
      <c r="D20" s="19"/>
      <c r="E20" s="19"/>
      <c r="F20" s="19"/>
      <c r="G20" s="19"/>
      <c r="H20" s="19"/>
      <c r="I20" s="19"/>
      <c r="J20" s="19"/>
      <c r="K20" s="39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</row>
    <row r="21" spans="1:52" s="48" customFormat="1" ht="24.95" customHeight="1" x14ac:dyDescent="0.35">
      <c r="A21" s="44"/>
      <c r="B21" s="44"/>
      <c r="C21" s="44"/>
      <c r="D21" s="44" t="s">
        <v>63</v>
      </c>
      <c r="E21" s="45">
        <f>SUM(E8:E20)</f>
        <v>772.84400000000005</v>
      </c>
      <c r="F21" s="46">
        <f>SUM(F8:F20)</f>
        <v>73.67</v>
      </c>
      <c r="G21" s="45">
        <f t="shared" ref="G21:J21" si="1">SUM(G8:G20)</f>
        <v>600</v>
      </c>
      <c r="H21" s="45">
        <f t="shared" si="1"/>
        <v>15.4</v>
      </c>
      <c r="I21" s="45">
        <f t="shared" si="1"/>
        <v>23.3</v>
      </c>
      <c r="J21" s="45">
        <f t="shared" si="1"/>
        <v>71</v>
      </c>
      <c r="K21" s="47"/>
      <c r="L21" s="44">
        <f>SUM(L8:L20)</f>
        <v>0</v>
      </c>
      <c r="M21" s="44">
        <f t="shared" ref="M21:O21" si="2">SUM(M8:M20)</f>
        <v>0</v>
      </c>
      <c r="N21" s="44">
        <f t="shared" si="2"/>
        <v>0</v>
      </c>
      <c r="O21" s="44">
        <f t="shared" si="2"/>
        <v>0</v>
      </c>
      <c r="P21" s="44">
        <f>SUM(P8:P20)</f>
        <v>0</v>
      </c>
      <c r="Q21" s="44"/>
      <c r="R21" s="44">
        <f t="shared" ref="R21:AV21" si="3">SUM(R8:R20)</f>
        <v>52</v>
      </c>
      <c r="S21" s="44">
        <f t="shared" si="3"/>
        <v>20.643999999999998</v>
      </c>
      <c r="T21" s="44">
        <f t="shared" si="3"/>
        <v>0</v>
      </c>
      <c r="U21" s="44">
        <f t="shared" si="3"/>
        <v>0</v>
      </c>
      <c r="V21" s="44">
        <f t="shared" si="3"/>
        <v>0</v>
      </c>
      <c r="W21" s="44">
        <f t="shared" si="3"/>
        <v>120</v>
      </c>
      <c r="X21" s="44">
        <f t="shared" si="3"/>
        <v>81</v>
      </c>
      <c r="Y21" s="44">
        <f t="shared" si="3"/>
        <v>0</v>
      </c>
      <c r="Z21" s="44">
        <f t="shared" si="3"/>
        <v>10</v>
      </c>
      <c r="AA21" s="44">
        <f t="shared" si="3"/>
        <v>0</v>
      </c>
      <c r="AB21" s="44">
        <f t="shared" si="3"/>
        <v>12</v>
      </c>
      <c r="AC21" s="44">
        <f t="shared" si="3"/>
        <v>65</v>
      </c>
      <c r="AD21" s="44">
        <f t="shared" si="3"/>
        <v>80</v>
      </c>
      <c r="AE21" s="44">
        <f t="shared" si="3"/>
        <v>0</v>
      </c>
      <c r="AF21" s="44">
        <f t="shared" si="3"/>
        <v>3</v>
      </c>
      <c r="AG21" s="44">
        <f t="shared" si="3"/>
        <v>0</v>
      </c>
      <c r="AH21" s="44">
        <f t="shared" si="3"/>
        <v>20</v>
      </c>
      <c r="AI21" s="44">
        <f t="shared" si="3"/>
        <v>30</v>
      </c>
      <c r="AJ21" s="44">
        <f t="shared" ref="AJ21" si="4">SUM(AJ8:AJ20)</f>
        <v>0</v>
      </c>
      <c r="AK21" s="44">
        <f t="shared" si="3"/>
        <v>0</v>
      </c>
      <c r="AL21" s="44">
        <f t="shared" si="3"/>
        <v>20</v>
      </c>
      <c r="AM21" s="44">
        <f t="shared" si="3"/>
        <v>6.2</v>
      </c>
      <c r="AN21" s="44">
        <f t="shared" ref="AN21:AO21" si="5">SUM(AN8:AN20)</f>
        <v>0</v>
      </c>
      <c r="AO21" s="44">
        <f t="shared" si="5"/>
        <v>0</v>
      </c>
      <c r="AP21" s="44">
        <f t="shared" si="3"/>
        <v>0</v>
      </c>
      <c r="AQ21" s="44">
        <f t="shared" si="3"/>
        <v>0</v>
      </c>
      <c r="AR21" s="44">
        <f t="shared" si="3"/>
        <v>40</v>
      </c>
      <c r="AS21" s="44">
        <f t="shared" si="3"/>
        <v>0</v>
      </c>
      <c r="AT21" s="44">
        <f t="shared" si="3"/>
        <v>0</v>
      </c>
      <c r="AU21" s="44">
        <f t="shared" si="3"/>
        <v>1</v>
      </c>
      <c r="AV21" s="44">
        <f t="shared" si="3"/>
        <v>0</v>
      </c>
    </row>
    <row r="22" spans="1:52" ht="24.95" customHeight="1" x14ac:dyDescent="0.3">
      <c r="A22" s="19"/>
      <c r="B22" s="19"/>
      <c r="C22" s="19"/>
      <c r="D22" s="49" t="s">
        <v>64</v>
      </c>
      <c r="E22" s="49"/>
      <c r="F22" s="49"/>
      <c r="G22" s="49"/>
      <c r="H22" s="49"/>
      <c r="I22" s="49"/>
      <c r="J22" s="49"/>
      <c r="K22" s="39"/>
      <c r="L22" s="19" t="e">
        <f>#REF!*L21</f>
        <v>#REF!</v>
      </c>
      <c r="M22" s="19" t="e">
        <f>#REF!*M21</f>
        <v>#REF!</v>
      </c>
      <c r="N22" s="19" t="e">
        <f>#REF!*N21</f>
        <v>#REF!</v>
      </c>
      <c r="O22" s="19" t="e">
        <f>#REF!*O21</f>
        <v>#REF!</v>
      </c>
      <c r="P22" s="19">
        <f>$P$4*P21</f>
        <v>0</v>
      </c>
      <c r="Q22" s="19"/>
      <c r="R22" s="19">
        <f t="shared" ref="R22:AV22" si="6">$P$4*R21</f>
        <v>4056</v>
      </c>
      <c r="S22" s="19">
        <f t="shared" si="6"/>
        <v>1610.232</v>
      </c>
      <c r="T22" s="19">
        <f t="shared" si="6"/>
        <v>0</v>
      </c>
      <c r="U22" s="19">
        <f t="shared" si="6"/>
        <v>0</v>
      </c>
      <c r="V22" s="19">
        <f t="shared" si="6"/>
        <v>0</v>
      </c>
      <c r="W22" s="19">
        <f t="shared" si="6"/>
        <v>9360</v>
      </c>
      <c r="X22" s="19">
        <f t="shared" si="6"/>
        <v>6318</v>
      </c>
      <c r="Y22" s="19">
        <f t="shared" si="6"/>
        <v>0</v>
      </c>
      <c r="Z22" s="19">
        <f t="shared" si="6"/>
        <v>780</v>
      </c>
      <c r="AA22" s="19">
        <f t="shared" si="6"/>
        <v>0</v>
      </c>
      <c r="AB22" s="19">
        <f t="shared" si="6"/>
        <v>936</v>
      </c>
      <c r="AC22" s="19">
        <f t="shared" si="6"/>
        <v>5070</v>
      </c>
      <c r="AD22" s="19">
        <f t="shared" si="6"/>
        <v>6240</v>
      </c>
      <c r="AE22" s="19">
        <f t="shared" si="6"/>
        <v>0</v>
      </c>
      <c r="AF22" s="19">
        <f t="shared" si="6"/>
        <v>234</v>
      </c>
      <c r="AG22" s="19">
        <f t="shared" si="6"/>
        <v>0</v>
      </c>
      <c r="AH22" s="19">
        <f t="shared" si="6"/>
        <v>1560</v>
      </c>
      <c r="AI22" s="19">
        <f t="shared" si="6"/>
        <v>2340</v>
      </c>
      <c r="AJ22" s="19">
        <f t="shared" ref="AJ22" si="7">$P$4*AJ21</f>
        <v>0</v>
      </c>
      <c r="AK22" s="19">
        <f t="shared" si="6"/>
        <v>0</v>
      </c>
      <c r="AL22" s="19">
        <f t="shared" si="6"/>
        <v>1560</v>
      </c>
      <c r="AM22" s="19">
        <f t="shared" si="6"/>
        <v>483.6</v>
      </c>
      <c r="AN22" s="19">
        <f t="shared" ref="AN22:AO22" si="8">$P$4*AN21</f>
        <v>0</v>
      </c>
      <c r="AO22" s="19">
        <f t="shared" si="8"/>
        <v>0</v>
      </c>
      <c r="AP22" s="19">
        <f t="shared" si="6"/>
        <v>0</v>
      </c>
      <c r="AQ22" s="19">
        <f t="shared" si="6"/>
        <v>0</v>
      </c>
      <c r="AR22" s="19">
        <f t="shared" si="6"/>
        <v>3120</v>
      </c>
      <c r="AS22" s="19">
        <f t="shared" si="6"/>
        <v>0</v>
      </c>
      <c r="AT22" s="19">
        <f t="shared" si="6"/>
        <v>0</v>
      </c>
      <c r="AU22" s="19">
        <f t="shared" si="6"/>
        <v>78</v>
      </c>
      <c r="AV22" s="19">
        <f t="shared" si="6"/>
        <v>0</v>
      </c>
    </row>
    <row r="23" spans="1:52" ht="33.75" customHeight="1" x14ac:dyDescent="0.35">
      <c r="A23" s="19"/>
      <c r="B23" s="19"/>
      <c r="C23" s="19"/>
      <c r="D23" s="49" t="s">
        <v>65</v>
      </c>
      <c r="E23" s="49"/>
      <c r="F23" s="61">
        <f>F5-F21</f>
        <v>1.0000000000005116E-2</v>
      </c>
      <c r="G23" s="49"/>
      <c r="H23" s="49"/>
      <c r="I23" s="49"/>
      <c r="J23" s="49"/>
      <c r="K23" s="39"/>
      <c r="L23" s="15">
        <f>L26/1000</f>
        <v>0.12</v>
      </c>
      <c r="M23" s="15">
        <f t="shared" ref="M23:O23" si="9">M26/1000</f>
        <v>0</v>
      </c>
      <c r="N23" s="15">
        <f t="shared" si="9"/>
        <v>0</v>
      </c>
      <c r="O23" s="15">
        <f t="shared" si="9"/>
        <v>0.05</v>
      </c>
      <c r="P23" s="50">
        <f>P26/1000</f>
        <v>0.2</v>
      </c>
      <c r="Q23" s="50"/>
      <c r="R23" s="50">
        <f t="shared" ref="R23:AV23" si="10">R26/1000</f>
        <v>0.47</v>
      </c>
      <c r="S23" s="50">
        <f t="shared" si="10"/>
        <v>0.13200000000000001</v>
      </c>
      <c r="T23" s="50">
        <f t="shared" si="10"/>
        <v>0.08</v>
      </c>
      <c r="U23" s="50">
        <f t="shared" si="10"/>
        <v>0.08</v>
      </c>
      <c r="V23" s="50">
        <f>V26</f>
        <v>35</v>
      </c>
      <c r="W23" s="50">
        <f>W26/1000</f>
        <v>4.4999999999999998E-2</v>
      </c>
      <c r="X23" s="51">
        <f>X26/1000</f>
        <v>3.5000000000000003E-2</v>
      </c>
      <c r="Y23" s="50">
        <f t="shared" si="10"/>
        <v>1</v>
      </c>
      <c r="Z23" s="50">
        <f t="shared" si="10"/>
        <v>0.19</v>
      </c>
      <c r="AA23" s="50">
        <f t="shared" si="10"/>
        <v>0.26</v>
      </c>
      <c r="AB23" s="50">
        <f t="shared" si="10"/>
        <v>0.3</v>
      </c>
      <c r="AC23" s="50">
        <f t="shared" si="10"/>
        <v>2.5000000000000001E-2</v>
      </c>
      <c r="AD23" s="50">
        <f t="shared" si="10"/>
        <v>7.0000000000000007E-2</v>
      </c>
      <c r="AE23" s="50">
        <f t="shared" si="10"/>
        <v>0.15</v>
      </c>
      <c r="AF23" s="50">
        <f t="shared" si="10"/>
        <v>0.35</v>
      </c>
      <c r="AG23" s="50">
        <f t="shared" si="10"/>
        <v>0.95</v>
      </c>
      <c r="AH23" s="50">
        <f t="shared" si="10"/>
        <v>0.12</v>
      </c>
      <c r="AI23" s="50">
        <f t="shared" si="10"/>
        <v>4.4999999999999998E-2</v>
      </c>
      <c r="AJ23" s="50">
        <f t="shared" ref="AJ23" si="11">AJ26/1000</f>
        <v>0.18</v>
      </c>
      <c r="AK23" s="50">
        <f t="shared" si="10"/>
        <v>0.12</v>
      </c>
      <c r="AL23" s="50">
        <f t="shared" si="10"/>
        <v>0.08</v>
      </c>
      <c r="AM23" s="50">
        <f t="shared" si="10"/>
        <v>2.5000000000000001E-2</v>
      </c>
      <c r="AN23" s="50">
        <f t="shared" ref="AN23:AO23" si="12">AN26/1000</f>
        <v>0.11</v>
      </c>
      <c r="AO23" s="50">
        <f t="shared" si="12"/>
        <v>0.3</v>
      </c>
      <c r="AP23" s="50">
        <f t="shared" si="10"/>
        <v>9.5000000000000001E-2</v>
      </c>
      <c r="AQ23" s="50">
        <f t="shared" si="10"/>
        <v>0.09</v>
      </c>
      <c r="AR23" s="50">
        <f t="shared" si="10"/>
        <v>0.05</v>
      </c>
      <c r="AS23" s="50">
        <f t="shared" si="10"/>
        <v>0.6</v>
      </c>
      <c r="AT23" s="50">
        <f t="shared" si="10"/>
        <v>1.35</v>
      </c>
      <c r="AU23" s="50">
        <f>AU26</f>
        <v>17</v>
      </c>
      <c r="AV23" s="50">
        <f t="shared" si="10"/>
        <v>0.09</v>
      </c>
    </row>
    <row r="24" spans="1:52" ht="34.5" customHeight="1" x14ac:dyDescent="0.3">
      <c r="A24" s="19"/>
      <c r="B24" s="19"/>
      <c r="C24" s="19"/>
      <c r="D24" s="49" t="s">
        <v>66</v>
      </c>
      <c r="E24" s="49"/>
      <c r="F24" s="49"/>
      <c r="G24" s="49"/>
      <c r="H24" s="49"/>
      <c r="I24" s="49"/>
      <c r="J24" s="49"/>
      <c r="K24" s="39"/>
      <c r="L24" s="49" t="e">
        <f>L22*L23</f>
        <v>#REF!</v>
      </c>
      <c r="M24" s="49" t="e">
        <f t="shared" ref="M24:AV24" si="13">M22*M23</f>
        <v>#REF!</v>
      </c>
      <c r="N24" s="49" t="e">
        <f t="shared" si="13"/>
        <v>#REF!</v>
      </c>
      <c r="O24" s="49" t="e">
        <f t="shared" si="13"/>
        <v>#REF!</v>
      </c>
      <c r="P24" s="49">
        <f>P22*P23</f>
        <v>0</v>
      </c>
      <c r="Q24" s="49"/>
      <c r="R24" s="49">
        <f>R22*R23</f>
        <v>1906.32</v>
      </c>
      <c r="S24" s="49">
        <f t="shared" si="13"/>
        <v>212.550624</v>
      </c>
      <c r="T24" s="49">
        <f t="shared" si="13"/>
        <v>0</v>
      </c>
      <c r="U24" s="49">
        <f t="shared" si="13"/>
        <v>0</v>
      </c>
      <c r="V24" s="49">
        <f t="shared" si="13"/>
        <v>0</v>
      </c>
      <c r="W24" s="49">
        <f t="shared" si="13"/>
        <v>421.2</v>
      </c>
      <c r="X24" s="49">
        <f t="shared" si="13"/>
        <v>221.13000000000002</v>
      </c>
      <c r="Y24" s="49">
        <f t="shared" si="13"/>
        <v>0</v>
      </c>
      <c r="Z24" s="49">
        <f t="shared" si="13"/>
        <v>148.19999999999999</v>
      </c>
      <c r="AA24" s="49">
        <f t="shared" si="13"/>
        <v>0</v>
      </c>
      <c r="AB24" s="49">
        <f t="shared" si="13"/>
        <v>280.8</v>
      </c>
      <c r="AC24" s="49">
        <f t="shared" si="13"/>
        <v>126.75</v>
      </c>
      <c r="AD24" s="49">
        <f t="shared" si="13"/>
        <v>436.80000000000007</v>
      </c>
      <c r="AE24" s="49">
        <f t="shared" si="13"/>
        <v>0</v>
      </c>
      <c r="AF24" s="49">
        <f t="shared" si="13"/>
        <v>81.899999999999991</v>
      </c>
      <c r="AG24" s="49">
        <f t="shared" si="13"/>
        <v>0</v>
      </c>
      <c r="AH24" s="49">
        <f t="shared" si="13"/>
        <v>187.2</v>
      </c>
      <c r="AI24" s="49">
        <f t="shared" si="13"/>
        <v>105.3</v>
      </c>
      <c r="AJ24" s="49">
        <f t="shared" ref="AJ24" si="14">AJ22*AJ23</f>
        <v>0</v>
      </c>
      <c r="AK24" s="49">
        <f t="shared" si="13"/>
        <v>0</v>
      </c>
      <c r="AL24" s="49">
        <f t="shared" si="13"/>
        <v>124.8</v>
      </c>
      <c r="AM24" s="49">
        <f t="shared" si="13"/>
        <v>12.090000000000002</v>
      </c>
      <c r="AN24" s="49">
        <f t="shared" ref="AN24:AO24" si="15">AN22*AN23</f>
        <v>0</v>
      </c>
      <c r="AO24" s="49">
        <f t="shared" si="15"/>
        <v>0</v>
      </c>
      <c r="AP24" s="49">
        <f t="shared" si="13"/>
        <v>0</v>
      </c>
      <c r="AQ24" s="49">
        <f t="shared" si="13"/>
        <v>0</v>
      </c>
      <c r="AR24" s="52">
        <f t="shared" si="13"/>
        <v>156</v>
      </c>
      <c r="AS24" s="49">
        <f t="shared" si="13"/>
        <v>0</v>
      </c>
      <c r="AT24" s="49">
        <f t="shared" si="13"/>
        <v>0</v>
      </c>
      <c r="AU24" s="49">
        <f t="shared" si="13"/>
        <v>1326</v>
      </c>
      <c r="AV24" s="49">
        <f t="shared" si="13"/>
        <v>0</v>
      </c>
    </row>
    <row r="25" spans="1:52" ht="52.5" customHeight="1" x14ac:dyDescent="0.35">
      <c r="A25" s="19"/>
      <c r="B25" s="19"/>
      <c r="C25" s="19"/>
      <c r="D25" s="19" t="s">
        <v>67</v>
      </c>
      <c r="E25" s="19"/>
      <c r="F25" s="19"/>
      <c r="G25" s="19"/>
      <c r="H25" s="19"/>
      <c r="I25" s="19"/>
      <c r="J25" s="19"/>
      <c r="K25" s="3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50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37"/>
      <c r="AJ25" s="37"/>
      <c r="AK25" s="15"/>
      <c r="AL25" s="15"/>
      <c r="AM25" s="15"/>
      <c r="AN25" s="15"/>
      <c r="AO25" s="15"/>
      <c r="AP25" s="53"/>
      <c r="AQ25" s="53"/>
      <c r="AR25" s="54"/>
      <c r="AS25" s="54"/>
      <c r="AT25" s="54"/>
      <c r="AU25" s="15"/>
      <c r="AV25" s="15"/>
      <c r="AW25" s="62">
        <f>SUM(P24:AV24)</f>
        <v>5747.0406240000002</v>
      </c>
      <c r="AZ25" s="7">
        <f>P4*73.68</f>
        <v>5747.0400000000009</v>
      </c>
    </row>
    <row r="26" spans="1:52" ht="52.5" customHeight="1" x14ac:dyDescent="0.35">
      <c r="A26" s="55"/>
      <c r="B26" s="55"/>
      <c r="C26" s="55"/>
      <c r="D26" s="19" t="s">
        <v>68</v>
      </c>
      <c r="E26" s="19"/>
      <c r="F26" s="19"/>
      <c r="G26" s="19"/>
      <c r="H26" s="19"/>
      <c r="I26" s="19"/>
      <c r="J26" s="19"/>
      <c r="K26" s="19"/>
      <c r="L26" s="30">
        <v>120</v>
      </c>
      <c r="M26" s="30"/>
      <c r="N26" s="30"/>
      <c r="O26" s="30">
        <v>50</v>
      </c>
      <c r="P26" s="56">
        <v>200</v>
      </c>
      <c r="Q26" s="56">
        <v>35</v>
      </c>
      <c r="R26" s="56">
        <v>470</v>
      </c>
      <c r="S26" s="56">
        <v>132</v>
      </c>
      <c r="T26" s="56">
        <v>80</v>
      </c>
      <c r="U26" s="56">
        <v>80</v>
      </c>
      <c r="V26" s="56">
        <v>35</v>
      </c>
      <c r="W26" s="57">
        <v>45</v>
      </c>
      <c r="X26" s="56">
        <v>35</v>
      </c>
      <c r="Y26" s="56">
        <v>1000</v>
      </c>
      <c r="Z26" s="56">
        <v>190</v>
      </c>
      <c r="AA26" s="56">
        <v>260</v>
      </c>
      <c r="AB26" s="56">
        <v>300</v>
      </c>
      <c r="AC26" s="56">
        <v>25</v>
      </c>
      <c r="AD26" s="56">
        <v>70</v>
      </c>
      <c r="AE26" s="56">
        <v>150</v>
      </c>
      <c r="AF26" s="56">
        <v>350</v>
      </c>
      <c r="AG26" s="56">
        <v>950</v>
      </c>
      <c r="AH26" s="56">
        <v>120</v>
      </c>
      <c r="AI26" s="58">
        <v>45</v>
      </c>
      <c r="AJ26" s="58">
        <v>180</v>
      </c>
      <c r="AK26" s="56">
        <v>120</v>
      </c>
      <c r="AL26" s="56">
        <v>80</v>
      </c>
      <c r="AM26" s="56">
        <v>25</v>
      </c>
      <c r="AN26" s="56">
        <v>110</v>
      </c>
      <c r="AO26" s="56">
        <v>300</v>
      </c>
      <c r="AP26" s="59">
        <v>95</v>
      </c>
      <c r="AQ26" s="59">
        <v>90</v>
      </c>
      <c r="AR26" s="56">
        <v>50</v>
      </c>
      <c r="AS26" s="56">
        <v>600</v>
      </c>
      <c r="AT26" s="56">
        <v>1350</v>
      </c>
      <c r="AU26" s="56">
        <v>17</v>
      </c>
      <c r="AV26" s="56">
        <v>90</v>
      </c>
      <c r="AW26" s="37"/>
    </row>
    <row r="27" spans="1:52" ht="52.5" customHeight="1" x14ac:dyDescent="0.3">
      <c r="A27" s="7"/>
      <c r="B27" s="7"/>
      <c r="C27" s="7"/>
      <c r="D27" s="7" t="s">
        <v>76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52" ht="18.75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52" ht="18.75" x14ac:dyDescent="0.3">
      <c r="A29" s="7"/>
      <c r="B29" s="7"/>
      <c r="C29" s="7"/>
      <c r="D29" s="7" t="s">
        <v>77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2" spans="1:52" ht="21" x14ac:dyDescent="0.35">
      <c r="AD32" s="60"/>
      <c r="AE32" s="60"/>
      <c r="AF32" s="60"/>
      <c r="AG32" s="60"/>
      <c r="AH32" s="60"/>
    </row>
  </sheetData>
  <mergeCells count="11">
    <mergeCell ref="L7:AV7"/>
    <mergeCell ref="A8:A20"/>
    <mergeCell ref="A2:Z2"/>
    <mergeCell ref="AD1:AW3"/>
    <mergeCell ref="BC2:BN3"/>
    <mergeCell ref="B3:D3"/>
    <mergeCell ref="A5:D6"/>
    <mergeCell ref="H5:J5"/>
    <mergeCell ref="L5:AV5"/>
    <mergeCell ref="A4:D4"/>
    <mergeCell ref="H4:K4"/>
  </mergeCells>
  <pageMargins left="0.7" right="0.7" top="0.75" bottom="0.75" header="0.3" footer="0.3"/>
  <pageSetup paperSize="9" scale="40" orientation="landscape" horizontalDpi="180" verticalDpi="180" r:id="rId1"/>
  <colBreaks count="1" manualBreakCount="1">
    <brk id="4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2024-05-06T09:35:04Z</dcterms:modified>
</cp:coreProperties>
</file>